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eption3\Desktop\"/>
    </mc:Choice>
  </mc:AlternateContent>
  <xr:revisionPtr revIDLastSave="0" documentId="8_{9D9B9A06-BB15-427F-BE06-1ABEB7C444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L14" i="1" s="1"/>
  <c r="K11" i="1"/>
  <c r="K15" i="1" s="1"/>
  <c r="J11" i="1"/>
  <c r="J15" i="1" s="1"/>
  <c r="I11" i="1"/>
  <c r="I14" i="1" s="1"/>
  <c r="H11" i="1"/>
  <c r="H14" i="1" s="1"/>
  <c r="G11" i="1"/>
  <c r="G14" i="1" s="1"/>
  <c r="F11" i="1"/>
  <c r="F15" i="1" s="1"/>
  <c r="E11" i="1"/>
  <c r="E13" i="1" s="1"/>
  <c r="D11" i="1"/>
  <c r="B11" i="1"/>
  <c r="B15" i="1" s="1"/>
  <c r="C11" i="1"/>
  <c r="M11" i="1"/>
  <c r="M15" i="1" s="1"/>
  <c r="D15" i="1"/>
  <c r="C15" i="1"/>
  <c r="B4" i="1" l="1"/>
  <c r="L16" i="1"/>
  <c r="B16" i="1"/>
  <c r="F16" i="1"/>
  <c r="E17" i="1"/>
  <c r="I17" i="1"/>
  <c r="K16" i="1"/>
  <c r="E16" i="1"/>
  <c r="I13" i="1"/>
  <c r="D16" i="1"/>
  <c r="M14" i="1"/>
  <c r="C16" i="1"/>
  <c r="E14" i="1"/>
  <c r="J17" i="1"/>
  <c r="M16" i="1"/>
  <c r="M13" i="1"/>
  <c r="M17" i="1"/>
  <c r="H17" i="1"/>
  <c r="G17" i="1"/>
  <c r="F14" i="1"/>
  <c r="J16" i="1"/>
  <c r="B17" i="1"/>
  <c r="F17" i="1"/>
  <c r="I16" i="1"/>
  <c r="I15" i="1"/>
  <c r="H16" i="1"/>
  <c r="L17" i="1"/>
  <c r="D17" i="1"/>
  <c r="H13" i="1"/>
  <c r="H15" i="1"/>
  <c r="G16" i="1"/>
  <c r="K17" i="1"/>
  <c r="C17" i="1"/>
  <c r="B14" i="1"/>
  <c r="D14" i="1"/>
  <c r="C14" i="1"/>
  <c r="G15" i="1"/>
  <c r="G13" i="1"/>
  <c r="K14" i="1"/>
  <c r="B13" i="1"/>
  <c r="F13" i="1"/>
  <c r="J14" i="1"/>
  <c r="J13" i="1"/>
  <c r="E15" i="1"/>
  <c r="L13" i="1"/>
  <c r="D13" i="1"/>
  <c r="L15" i="1"/>
  <c r="K13" i="1"/>
  <c r="K22" i="1" s="1"/>
  <c r="C13" i="1"/>
  <c r="D40" i="2"/>
  <c r="E40" i="2" s="1"/>
  <c r="F40" i="2" s="1"/>
  <c r="G40" i="2" s="1"/>
  <c r="H40" i="2" s="1"/>
  <c r="I40" i="2" s="1"/>
  <c r="J40" i="2" s="1"/>
  <c r="K40" i="2" s="1"/>
  <c r="L40" i="2" s="1"/>
  <c r="M40" i="2" s="1"/>
  <c r="C40" i="2"/>
  <c r="M15" i="2"/>
  <c r="D15" i="2"/>
  <c r="D24" i="2" s="1"/>
  <c r="E15" i="2"/>
  <c r="E23" i="2" s="1"/>
  <c r="P29" i="2"/>
  <c r="L25" i="2"/>
  <c r="K25" i="2"/>
  <c r="I25" i="2"/>
  <c r="H25" i="2"/>
  <c r="G25" i="2"/>
  <c r="F25" i="2"/>
  <c r="C25" i="2"/>
  <c r="B25" i="2"/>
  <c r="L24" i="2"/>
  <c r="K24" i="2"/>
  <c r="I24" i="2"/>
  <c r="H24" i="2"/>
  <c r="G24" i="2"/>
  <c r="F24" i="2"/>
  <c r="C24" i="2"/>
  <c r="B24" i="2"/>
  <c r="L23" i="2"/>
  <c r="K23" i="2"/>
  <c r="I23" i="2"/>
  <c r="H23" i="2"/>
  <c r="G23" i="2"/>
  <c r="F23" i="2"/>
  <c r="C23" i="2"/>
  <c r="B23" i="2"/>
  <c r="L22" i="2"/>
  <c r="K22" i="2"/>
  <c r="I22" i="2"/>
  <c r="H22" i="2"/>
  <c r="G22" i="2"/>
  <c r="F22" i="2"/>
  <c r="C22" i="2"/>
  <c r="B22" i="2"/>
  <c r="L21" i="2"/>
  <c r="K21" i="2"/>
  <c r="I21" i="2"/>
  <c r="H21" i="2"/>
  <c r="G21" i="2"/>
  <c r="G34" i="2" s="1"/>
  <c r="F21" i="2"/>
  <c r="C21" i="2"/>
  <c r="C34" i="2" s="1"/>
  <c r="B21" i="2"/>
  <c r="B18" i="2"/>
  <c r="C17" i="2"/>
  <c r="C18" i="2" s="1"/>
  <c r="M24" i="2"/>
  <c r="J15" i="2"/>
  <c r="J23" i="2" s="1"/>
  <c r="E24" i="2"/>
  <c r="P10" i="2"/>
  <c r="P8" i="2"/>
  <c r="F34" i="2" l="1"/>
  <c r="I22" i="1"/>
  <c r="J22" i="1"/>
  <c r="E22" i="1"/>
  <c r="B22" i="1"/>
  <c r="C23" i="1" s="1"/>
  <c r="F22" i="1"/>
  <c r="D22" i="1"/>
  <c r="C22" i="1"/>
  <c r="M22" i="1"/>
  <c r="G22" i="1"/>
  <c r="L22" i="1"/>
  <c r="H22" i="1"/>
  <c r="L34" i="2"/>
  <c r="K34" i="2"/>
  <c r="I34" i="2"/>
  <c r="H34" i="2"/>
  <c r="E25" i="2"/>
  <c r="E21" i="2"/>
  <c r="B34" i="2"/>
  <c r="C35" i="2" s="1"/>
  <c r="D35" i="2" s="1"/>
  <c r="E35" i="2" s="1"/>
  <c r="F35" i="2" s="1"/>
  <c r="G35" i="2" s="1"/>
  <c r="H35" i="2" s="1"/>
  <c r="I35" i="2" s="1"/>
  <c r="J35" i="2" s="1"/>
  <c r="K35" i="2" s="1"/>
  <c r="L35" i="2" s="1"/>
  <c r="M35" i="2" s="1"/>
  <c r="D21" i="2"/>
  <c r="D23" i="2"/>
  <c r="D25" i="2"/>
  <c r="D17" i="2"/>
  <c r="M21" i="2"/>
  <c r="M23" i="2"/>
  <c r="M25" i="2"/>
  <c r="J22" i="2"/>
  <c r="J24" i="2"/>
  <c r="J25" i="2"/>
  <c r="D22" i="2"/>
  <c r="J21" i="2"/>
  <c r="E22" i="2"/>
  <c r="E34" i="2" s="1"/>
  <c r="M22" i="2"/>
  <c r="C24" i="1" l="1"/>
  <c r="K36" i="2"/>
  <c r="I36" i="2"/>
  <c r="F36" i="2"/>
  <c r="C36" i="2"/>
  <c r="L36" i="2"/>
  <c r="E36" i="2"/>
  <c r="D34" i="2"/>
  <c r="D36" i="2" s="1"/>
  <c r="H36" i="2"/>
  <c r="G36" i="2"/>
  <c r="M34" i="2"/>
  <c r="M36" i="2" s="1"/>
  <c r="J34" i="2"/>
  <c r="J36" i="2" s="1"/>
  <c r="D18" i="2"/>
  <c r="E17" i="2"/>
  <c r="D23" i="1"/>
  <c r="N36" i="2" l="1"/>
  <c r="E18" i="2"/>
  <c r="F17" i="2"/>
  <c r="D24" i="1"/>
  <c r="E23" i="1"/>
  <c r="G17" i="2" l="1"/>
  <c r="F18" i="2"/>
  <c r="F23" i="1"/>
  <c r="E24" i="1"/>
  <c r="H17" i="2" l="1"/>
  <c r="G18" i="2"/>
  <c r="G23" i="1"/>
  <c r="F24" i="1"/>
  <c r="H18" i="2" l="1"/>
  <c r="I17" i="2"/>
  <c r="H23" i="1"/>
  <c r="G24" i="1"/>
  <c r="I18" i="2" l="1"/>
  <c r="J17" i="2"/>
  <c r="I23" i="1"/>
  <c r="H24" i="1"/>
  <c r="J18" i="2" l="1"/>
  <c r="K17" i="2"/>
  <c r="J23" i="1"/>
  <c r="I24" i="1"/>
  <c r="K18" i="2" l="1"/>
  <c r="L17" i="2"/>
  <c r="L18" i="2" s="1"/>
  <c r="N18" i="2" s="1"/>
  <c r="K23" i="1"/>
  <c r="J24" i="1"/>
  <c r="L23" i="1" l="1"/>
  <c r="K24" i="1"/>
  <c r="L24" i="1" l="1"/>
  <c r="N24" i="1" s="1"/>
  <c r="M23" i="1"/>
  <c r="M24" i="1" s="1"/>
</calcChain>
</file>

<file path=xl/sharedStrings.xml><?xml version="1.0" encoding="utf-8"?>
<sst xmlns="http://schemas.openxmlformats.org/spreadsheetml/2006/main" count="61" uniqueCount="27">
  <si>
    <t>SUJET</t>
  </si>
  <si>
    <t>MONTANT</t>
  </si>
  <si>
    <t>Taxes foncières</t>
  </si>
  <si>
    <t>Taxe entretien des réseaux</t>
  </si>
  <si>
    <t>Taxe police</t>
  </si>
  <si>
    <t>Règlement emprunt eau</t>
  </si>
  <si>
    <t>Règlement emprunt Parc</t>
  </si>
  <si>
    <t>Taxe compostage</t>
  </si>
  <si>
    <t>Taxe recyclage</t>
  </si>
  <si>
    <t>Tarif d'eau</t>
  </si>
  <si>
    <t>TAUX DE TAXES ET SERVICES</t>
  </si>
  <si>
    <t>VALEUR INSCRITE</t>
  </si>
  <si>
    <t>Taxe vidanges</t>
  </si>
  <si>
    <t>TAXES FONCIÈRES</t>
  </si>
  <si>
    <t>Exemple de taxes foncières - Ayer's Cliff</t>
  </si>
  <si>
    <t>Si augmentation de 2% par an à partir de 2011</t>
  </si>
  <si>
    <t>Manque à gagner depuis 2011 (2%/an)</t>
  </si>
  <si>
    <t>Total sur 10 ans</t>
  </si>
  <si>
    <t>VALEUR INSCRITE - 600000</t>
  </si>
  <si>
    <t xml:space="preserve">Taxes foncières  </t>
  </si>
  <si>
    <t>Total de taxes manquantes sur 10 ans</t>
  </si>
  <si>
    <t>TAXES FONCIÈRES POUR L'ANNÉE</t>
  </si>
  <si>
    <t>Pour la trouver : https://rolemunicipal.ca/?&amp;token=3861f4b16371ee79233cd2f212d079668431a04b&amp;ref=235cc624eb9d8ced55ce0ff4418da1f5</t>
  </si>
  <si>
    <t>Évaluation municipale en 2011 - remplir la case jaune</t>
  </si>
  <si>
    <t>Évaluation municipale en 2022 - remplir la case jaune</t>
  </si>
  <si>
    <t>Taux de taxes au fil des ans</t>
  </si>
  <si>
    <t>Valeur précalculée pour 2022 (7% en 2013, 6,8% en 2019 et 19,5% en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</si>
</sst>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0.0000"/>
    <numFmt numFmtId="165" formatCode="#,##0.00\ &quot;$&quot;"/>
    <numFmt numFmtId="166" formatCode="#,##0.00\ _$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0">
    <xf numFmtId="0" fontId="0" fillId="0" borderId="0" xfId="0"/>
    <xf numFmtId="0" fontId="3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0" fillId="0" borderId="7" xfId="0" applyBorder="1"/>
    <xf numFmtId="164" fontId="0" fillId="0" borderId="8" xfId="0" applyNumberFormat="1" applyBorder="1"/>
    <xf numFmtId="165" fontId="0" fillId="0" borderId="8" xfId="0" applyNumberFormat="1" applyFill="1" applyBorder="1"/>
    <xf numFmtId="165" fontId="0" fillId="0" borderId="8" xfId="0" applyNumberFormat="1" applyBorder="1"/>
    <xf numFmtId="44" fontId="1" fillId="0" borderId="8" xfId="1" applyFont="1" applyFill="1" applyBorder="1"/>
    <xf numFmtId="0" fontId="1" fillId="3" borderId="9" xfId="0" applyFont="1" applyFill="1" applyBorder="1"/>
    <xf numFmtId="0" fontId="1" fillId="3" borderId="8" xfId="0" applyFont="1" applyFill="1" applyBorder="1"/>
    <xf numFmtId="0" fontId="1" fillId="3" borderId="0" xfId="0" applyFont="1" applyFill="1" applyBorder="1"/>
    <xf numFmtId="165" fontId="0" fillId="0" borderId="0" xfId="0" applyNumberFormat="1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166" fontId="0" fillId="0" borderId="8" xfId="0" applyNumberFormat="1" applyBorder="1"/>
    <xf numFmtId="166" fontId="0" fillId="0" borderId="0" xfId="0" applyNumberFormat="1"/>
    <xf numFmtId="4" fontId="0" fillId="0" borderId="0" xfId="0" applyNumberFormat="1"/>
    <xf numFmtId="0" fontId="1" fillId="0" borderId="0" xfId="0" applyFont="1" applyBorder="1"/>
    <xf numFmtId="166" fontId="0" fillId="0" borderId="0" xfId="0" applyNumberFormat="1" applyBorder="1"/>
    <xf numFmtId="0" fontId="0" fillId="0" borderId="9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8" xfId="1" applyNumberFormat="1" applyFont="1" applyFill="1" applyBorder="1" applyAlignment="1">
      <alignment horizontal="center"/>
    </xf>
    <xf numFmtId="0" fontId="5" fillId="0" borderId="0" xfId="0" applyFont="1"/>
    <xf numFmtId="0" fontId="5" fillId="4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4" borderId="0" xfId="0" applyFont="1" applyFill="1" applyBorder="1"/>
    <xf numFmtId="165" fontId="5" fillId="0" borderId="0" xfId="0" applyNumberFormat="1" applyFont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38"/>
  <sheetViews>
    <sheetView tabSelected="1" zoomScale="115" zoomScaleNormal="115" workbookViewId="0">
      <selection activeCell="B5" sqref="B5"/>
    </sheetView>
  </sheetViews>
  <sheetFormatPr baseColWidth="10" defaultRowHeight="15" x14ac:dyDescent="0.25"/>
  <cols>
    <col min="1" max="1" width="85.42578125" customWidth="1"/>
    <col min="2" max="2" width="21.85546875" customWidth="1"/>
    <col min="3" max="3" width="14.85546875" customWidth="1"/>
    <col min="4" max="4" width="17.85546875" customWidth="1"/>
    <col min="5" max="5" width="14" customWidth="1"/>
    <col min="6" max="6" width="12.42578125" customWidth="1"/>
    <col min="7" max="7" width="12.7109375" customWidth="1"/>
    <col min="8" max="8" width="13.140625" customWidth="1"/>
    <col min="9" max="9" width="12.85546875" customWidth="1"/>
    <col min="10" max="10" width="15.85546875" customWidth="1"/>
    <col min="11" max="11" width="12.7109375" customWidth="1"/>
    <col min="12" max="12" width="12.85546875" customWidth="1"/>
    <col min="13" max="13" width="13.140625" customWidth="1"/>
    <col min="14" max="14" width="33.42578125" customWidth="1"/>
  </cols>
  <sheetData>
    <row r="3" spans="1:14" ht="44.1" customHeight="1" x14ac:dyDescent="0.35">
      <c r="A3" s="32" t="s">
        <v>23</v>
      </c>
      <c r="B3" s="33"/>
      <c r="C3" s="34"/>
      <c r="D3" s="37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1" x14ac:dyDescent="0.35">
      <c r="A4" s="32" t="s">
        <v>26</v>
      </c>
      <c r="B4" s="38">
        <f>L11*1.195</f>
        <v>0</v>
      </c>
      <c r="C4" s="34"/>
      <c r="D4" s="34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30" customHeight="1" x14ac:dyDescent="0.35">
      <c r="A5" s="32" t="s">
        <v>24</v>
      </c>
      <c r="B5" s="33"/>
      <c r="C5" s="34"/>
      <c r="D5" s="34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5.1" customHeight="1" x14ac:dyDescent="0.35">
      <c r="A6" s="32" t="s">
        <v>22</v>
      </c>
      <c r="B6" s="34"/>
      <c r="C6" s="34"/>
      <c r="D6" s="34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 thickBot="1" x14ac:dyDescent="0.3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5.75" thickTop="1" x14ac:dyDescent="0.25">
      <c r="A9" s="4"/>
      <c r="B9" s="2">
        <v>2011</v>
      </c>
      <c r="C9" s="2">
        <v>2012</v>
      </c>
      <c r="D9" s="2">
        <v>2013</v>
      </c>
      <c r="E9" s="2">
        <v>2014</v>
      </c>
      <c r="F9" s="2">
        <v>2015</v>
      </c>
      <c r="G9" s="2">
        <v>2016</v>
      </c>
      <c r="H9" s="2">
        <v>2017</v>
      </c>
      <c r="I9" s="2">
        <v>2018</v>
      </c>
      <c r="J9" s="2">
        <v>2019</v>
      </c>
      <c r="K9" s="2">
        <v>2020</v>
      </c>
      <c r="L9" s="2">
        <v>2021</v>
      </c>
      <c r="M9" s="25"/>
      <c r="N9" s="25"/>
    </row>
    <row r="10" spans="1:14" x14ac:dyDescent="0.25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5"/>
      <c r="N10" s="25"/>
    </row>
    <row r="11" spans="1:14" x14ac:dyDescent="0.25">
      <c r="A11" s="21"/>
      <c r="B11" s="29">
        <f>B3</f>
        <v>0</v>
      </c>
      <c r="C11" s="28">
        <f>B3</f>
        <v>0</v>
      </c>
      <c r="D11" s="28">
        <f>B3*1.07</f>
        <v>0</v>
      </c>
      <c r="E11" s="28">
        <f>B3*1.07</f>
        <v>0</v>
      </c>
      <c r="F11" s="28">
        <f>B3*1.07</f>
        <v>0</v>
      </c>
      <c r="G11" s="28">
        <f>B3*1.07</f>
        <v>0</v>
      </c>
      <c r="H11" s="28">
        <f>B3*1.07</f>
        <v>0</v>
      </c>
      <c r="I11" s="28">
        <f>B3*1.07</f>
        <v>0</v>
      </c>
      <c r="J11" s="28">
        <f>B3*1.068*1.07</f>
        <v>0</v>
      </c>
      <c r="K11" s="28">
        <f>B3*1.068*1.07</f>
        <v>0</v>
      </c>
      <c r="L11" s="28">
        <f>B3*1.068*1.07</f>
        <v>0</v>
      </c>
      <c r="M11" s="28">
        <f>B5</f>
        <v>0</v>
      </c>
      <c r="N11" s="25"/>
    </row>
    <row r="12" spans="1:14" x14ac:dyDescent="0.25">
      <c r="A12" s="9" t="s">
        <v>10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30"/>
      <c r="N12" s="25"/>
    </row>
    <row r="13" spans="1:14" x14ac:dyDescent="0.25">
      <c r="A13" s="3" t="s">
        <v>19</v>
      </c>
      <c r="B13" s="28">
        <f t="shared" ref="B13:M13" si="0">B11*B30/100</f>
        <v>0</v>
      </c>
      <c r="C13" s="28">
        <f t="shared" si="0"/>
        <v>0</v>
      </c>
      <c r="D13" s="28">
        <f t="shared" si="0"/>
        <v>0</v>
      </c>
      <c r="E13" s="28">
        <f t="shared" si="0"/>
        <v>0</v>
      </c>
      <c r="F13" s="28">
        <f t="shared" si="0"/>
        <v>0</v>
      </c>
      <c r="G13" s="28">
        <f t="shared" si="0"/>
        <v>0</v>
      </c>
      <c r="H13" s="28">
        <f t="shared" si="0"/>
        <v>0</v>
      </c>
      <c r="I13" s="28">
        <f t="shared" si="0"/>
        <v>0</v>
      </c>
      <c r="J13" s="28">
        <f t="shared" si="0"/>
        <v>0</v>
      </c>
      <c r="K13" s="28">
        <f t="shared" si="0"/>
        <v>0</v>
      </c>
      <c r="L13" s="28">
        <f t="shared" si="0"/>
        <v>0</v>
      </c>
      <c r="M13" s="28">
        <f t="shared" si="0"/>
        <v>0</v>
      </c>
      <c r="N13" s="25"/>
    </row>
    <row r="14" spans="1:14" x14ac:dyDescent="0.25">
      <c r="A14" s="3" t="s">
        <v>3</v>
      </c>
      <c r="B14" s="28">
        <f t="shared" ref="B14:M14" si="1">B11*B31/100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5"/>
    </row>
    <row r="15" spans="1:14" x14ac:dyDescent="0.25">
      <c r="A15" s="3" t="s">
        <v>4</v>
      </c>
      <c r="B15" s="28">
        <f t="shared" ref="B15:M15" si="2">B11*B32/100</f>
        <v>0</v>
      </c>
      <c r="C15" s="28">
        <f t="shared" si="2"/>
        <v>0</v>
      </c>
      <c r="D15" s="28">
        <f t="shared" si="2"/>
        <v>0</v>
      </c>
      <c r="E15" s="28">
        <f t="shared" si="2"/>
        <v>0</v>
      </c>
      <c r="F15" s="28">
        <f t="shared" si="2"/>
        <v>0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5"/>
    </row>
    <row r="16" spans="1:14" x14ac:dyDescent="0.25">
      <c r="A16" s="3" t="s">
        <v>5</v>
      </c>
      <c r="B16" s="28">
        <f t="shared" ref="B16:L16" si="3">B11*B33/100</f>
        <v>0</v>
      </c>
      <c r="C16" s="28">
        <f t="shared" si="3"/>
        <v>0</v>
      </c>
      <c r="D16" s="28">
        <f t="shared" si="3"/>
        <v>0</v>
      </c>
      <c r="E16" s="28">
        <f t="shared" si="3"/>
        <v>0</v>
      </c>
      <c r="F16" s="28">
        <f t="shared" si="3"/>
        <v>0</v>
      </c>
      <c r="G16" s="28">
        <f t="shared" si="3"/>
        <v>0</v>
      </c>
      <c r="H16" s="28">
        <f t="shared" si="3"/>
        <v>0</v>
      </c>
      <c r="I16" s="28">
        <f t="shared" si="3"/>
        <v>0</v>
      </c>
      <c r="J16" s="28">
        <f t="shared" si="3"/>
        <v>0</v>
      </c>
      <c r="K16" s="28">
        <f t="shared" si="3"/>
        <v>0</v>
      </c>
      <c r="L16" s="28">
        <f t="shared" si="3"/>
        <v>0</v>
      </c>
      <c r="M16" s="28">
        <f t="shared" ref="M16" si="4">M11*M33/100</f>
        <v>0</v>
      </c>
      <c r="N16" s="25"/>
    </row>
    <row r="17" spans="1:14" x14ac:dyDescent="0.25">
      <c r="A17" s="3" t="s">
        <v>6</v>
      </c>
      <c r="B17" s="28">
        <f t="shared" ref="B17:L17" si="5">B11*B34/100</f>
        <v>0</v>
      </c>
      <c r="C17" s="28">
        <f t="shared" si="5"/>
        <v>0</v>
      </c>
      <c r="D17" s="28">
        <f t="shared" si="5"/>
        <v>0</v>
      </c>
      <c r="E17" s="28">
        <f t="shared" si="5"/>
        <v>0</v>
      </c>
      <c r="F17" s="28">
        <f t="shared" si="5"/>
        <v>0</v>
      </c>
      <c r="G17" s="28">
        <f t="shared" si="5"/>
        <v>0</v>
      </c>
      <c r="H17" s="28">
        <f t="shared" si="5"/>
        <v>0</v>
      </c>
      <c r="I17" s="28">
        <f t="shared" si="5"/>
        <v>0</v>
      </c>
      <c r="J17" s="28">
        <f t="shared" si="5"/>
        <v>0</v>
      </c>
      <c r="K17" s="28">
        <f t="shared" si="5"/>
        <v>0</v>
      </c>
      <c r="L17" s="28">
        <f t="shared" si="5"/>
        <v>0</v>
      </c>
      <c r="M17" s="28">
        <f t="shared" ref="M17" si="6">M11*M34/100</f>
        <v>0</v>
      </c>
      <c r="N17" s="25"/>
    </row>
    <row r="18" spans="1:14" x14ac:dyDescent="0.25">
      <c r="A18" s="3" t="s">
        <v>12</v>
      </c>
      <c r="B18" s="28">
        <v>84</v>
      </c>
      <c r="C18" s="28">
        <v>56.3</v>
      </c>
      <c r="D18" s="28">
        <v>71.25</v>
      </c>
      <c r="E18" s="28">
        <v>72</v>
      </c>
      <c r="F18" s="28">
        <v>72</v>
      </c>
      <c r="G18" s="28">
        <v>72</v>
      </c>
      <c r="H18" s="28">
        <v>72</v>
      </c>
      <c r="I18" s="28">
        <v>69</v>
      </c>
      <c r="J18" s="28">
        <v>69</v>
      </c>
      <c r="K18" s="28">
        <v>69</v>
      </c>
      <c r="L18" s="28">
        <v>83</v>
      </c>
      <c r="M18" s="28">
        <v>83</v>
      </c>
      <c r="N18" s="25"/>
    </row>
    <row r="19" spans="1:14" x14ac:dyDescent="0.25">
      <c r="A19" s="3" t="s">
        <v>8</v>
      </c>
      <c r="B19" s="28">
        <v>61.58</v>
      </c>
      <c r="C19" s="28">
        <v>61.34</v>
      </c>
      <c r="D19" s="28">
        <v>61.34</v>
      </c>
      <c r="E19" s="28">
        <v>62</v>
      </c>
      <c r="F19" s="28">
        <v>62</v>
      </c>
      <c r="G19" s="28">
        <v>62</v>
      </c>
      <c r="H19" s="28">
        <v>62</v>
      </c>
      <c r="I19" s="28">
        <v>60</v>
      </c>
      <c r="J19" s="28">
        <v>60</v>
      </c>
      <c r="K19" s="28">
        <v>60</v>
      </c>
      <c r="L19" s="28">
        <v>60</v>
      </c>
      <c r="M19" s="28">
        <v>60</v>
      </c>
      <c r="N19" s="25"/>
    </row>
    <row r="20" spans="1:14" x14ac:dyDescent="0.25">
      <c r="A20" s="3" t="s">
        <v>7</v>
      </c>
      <c r="B20" s="28">
        <v>33.64</v>
      </c>
      <c r="C20" s="28">
        <v>43.27</v>
      </c>
      <c r="D20" s="28">
        <v>42.3</v>
      </c>
      <c r="E20" s="28">
        <v>43</v>
      </c>
      <c r="F20" s="28">
        <v>43</v>
      </c>
      <c r="G20" s="28">
        <v>43</v>
      </c>
      <c r="H20" s="28">
        <v>43</v>
      </c>
      <c r="I20" s="28">
        <v>43</v>
      </c>
      <c r="J20" s="28">
        <v>43</v>
      </c>
      <c r="K20" s="28">
        <v>43</v>
      </c>
      <c r="L20" s="28">
        <v>43</v>
      </c>
      <c r="M20" s="28">
        <v>43</v>
      </c>
      <c r="N20" s="25"/>
    </row>
    <row r="21" spans="1:14" x14ac:dyDescent="0.25">
      <c r="A21" s="3" t="s">
        <v>9</v>
      </c>
      <c r="B21" s="28">
        <v>144</v>
      </c>
      <c r="C21" s="28">
        <v>144</v>
      </c>
      <c r="D21" s="28">
        <v>144</v>
      </c>
      <c r="E21" s="28">
        <v>144</v>
      </c>
      <c r="F21" s="28">
        <v>144</v>
      </c>
      <c r="G21" s="28">
        <v>144</v>
      </c>
      <c r="H21" s="28">
        <v>144</v>
      </c>
      <c r="I21" s="28">
        <v>144</v>
      </c>
      <c r="J21" s="28">
        <v>144</v>
      </c>
      <c r="K21" s="28">
        <v>144</v>
      </c>
      <c r="L21" s="28">
        <v>144</v>
      </c>
      <c r="M21" s="28">
        <v>144</v>
      </c>
      <c r="N21" s="25"/>
    </row>
    <row r="22" spans="1:14" x14ac:dyDescent="0.25">
      <c r="A22" s="10" t="s">
        <v>21</v>
      </c>
      <c r="B22" s="31">
        <f>SUM(B13:B21)</f>
        <v>323.21999999999997</v>
      </c>
      <c r="C22" s="31">
        <f t="shared" ref="C22:M22" si="7">SUM(C13:C21)</f>
        <v>304.90999999999997</v>
      </c>
      <c r="D22" s="31">
        <f t="shared" si="7"/>
        <v>318.89</v>
      </c>
      <c r="E22" s="31">
        <f t="shared" si="7"/>
        <v>321</v>
      </c>
      <c r="F22" s="31">
        <f t="shared" si="7"/>
        <v>321</v>
      </c>
      <c r="G22" s="31">
        <f t="shared" si="7"/>
        <v>321</v>
      </c>
      <c r="H22" s="31">
        <f t="shared" si="7"/>
        <v>321</v>
      </c>
      <c r="I22" s="31">
        <f t="shared" si="7"/>
        <v>316</v>
      </c>
      <c r="J22" s="31">
        <f t="shared" si="7"/>
        <v>316</v>
      </c>
      <c r="K22" s="31">
        <f t="shared" si="7"/>
        <v>316</v>
      </c>
      <c r="L22" s="31">
        <f t="shared" si="7"/>
        <v>330</v>
      </c>
      <c r="M22" s="31">
        <f t="shared" si="7"/>
        <v>330</v>
      </c>
      <c r="N22" s="25"/>
    </row>
    <row r="23" spans="1:14" x14ac:dyDescent="0.25">
      <c r="A23" s="11" t="s">
        <v>15</v>
      </c>
      <c r="B23" s="30"/>
      <c r="C23" s="30">
        <f>B22*1.02</f>
        <v>329.68439999999998</v>
      </c>
      <c r="D23" s="30">
        <f>C23*1.02</f>
        <v>336.27808799999997</v>
      </c>
      <c r="E23" s="30">
        <f t="shared" ref="E23:M23" si="8">D23*1.02</f>
        <v>343.00364975999997</v>
      </c>
      <c r="F23" s="30">
        <f t="shared" si="8"/>
        <v>349.8637227552</v>
      </c>
      <c r="G23" s="30">
        <f t="shared" si="8"/>
        <v>356.86099721030399</v>
      </c>
      <c r="H23" s="30">
        <f t="shared" si="8"/>
        <v>363.99821715451009</v>
      </c>
      <c r="I23" s="30">
        <f t="shared" si="8"/>
        <v>371.27818149760031</v>
      </c>
      <c r="J23" s="30">
        <f t="shared" si="8"/>
        <v>378.70374512755234</v>
      </c>
      <c r="K23" s="30">
        <f t="shared" si="8"/>
        <v>386.27782003010338</v>
      </c>
      <c r="L23" s="30">
        <f t="shared" si="8"/>
        <v>394.00337643070549</v>
      </c>
      <c r="M23" s="30">
        <f t="shared" si="8"/>
        <v>401.88344395931961</v>
      </c>
      <c r="N23" s="26" t="s">
        <v>20</v>
      </c>
    </row>
    <row r="24" spans="1:14" x14ac:dyDescent="0.25">
      <c r="A24" s="11" t="s">
        <v>16</v>
      </c>
      <c r="B24" s="30"/>
      <c r="C24" s="30">
        <f t="shared" ref="C24:M24" si="9">C22-C23</f>
        <v>-24.774400000000014</v>
      </c>
      <c r="D24" s="30">
        <f t="shared" si="9"/>
        <v>-17.388087999999982</v>
      </c>
      <c r="E24" s="30">
        <f t="shared" si="9"/>
        <v>-22.003649759999973</v>
      </c>
      <c r="F24" s="30">
        <f t="shared" si="9"/>
        <v>-28.863722755200001</v>
      </c>
      <c r="G24" s="30">
        <f t="shared" si="9"/>
        <v>-35.860997210303992</v>
      </c>
      <c r="H24" s="30">
        <f t="shared" si="9"/>
        <v>-42.998217154510087</v>
      </c>
      <c r="I24" s="30">
        <f t="shared" si="9"/>
        <v>-55.278181497600315</v>
      </c>
      <c r="J24" s="30">
        <f t="shared" si="9"/>
        <v>-62.703745127552338</v>
      </c>
      <c r="K24" s="30">
        <f t="shared" si="9"/>
        <v>-70.277820030103385</v>
      </c>
      <c r="L24" s="30">
        <f t="shared" si="9"/>
        <v>-64.003376430705487</v>
      </c>
      <c r="M24" s="30">
        <f t="shared" si="9"/>
        <v>-71.883443959319607</v>
      </c>
      <c r="N24" s="35">
        <f>SUM(C24:L24)</f>
        <v>-424.15219796597557</v>
      </c>
    </row>
    <row r="25" spans="1:14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5.75" thickBot="1" x14ac:dyDescent="0.3">
      <c r="A27" s="36" t="s">
        <v>25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5.75" thickTop="1" x14ac:dyDescent="0.25">
      <c r="A28" s="4"/>
      <c r="B28" s="2">
        <v>2011</v>
      </c>
      <c r="C28" s="2">
        <v>2012</v>
      </c>
      <c r="D28" s="2">
        <v>2013</v>
      </c>
      <c r="E28" s="2">
        <v>2014</v>
      </c>
      <c r="F28" s="2">
        <v>2015</v>
      </c>
      <c r="G28" s="2">
        <v>2016</v>
      </c>
      <c r="H28" s="2">
        <v>2017</v>
      </c>
      <c r="I28" s="2">
        <v>2018</v>
      </c>
      <c r="J28" s="2">
        <v>2019</v>
      </c>
      <c r="K28" s="2">
        <v>2020</v>
      </c>
      <c r="L28" s="2">
        <v>2021</v>
      </c>
      <c r="M28" s="26">
        <v>2022</v>
      </c>
      <c r="N28" s="25"/>
    </row>
    <row r="29" spans="1:14" x14ac:dyDescent="0.25">
      <c r="A29" s="9" t="s">
        <v>10</v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25"/>
      <c r="N29" s="25"/>
    </row>
    <row r="30" spans="1:14" x14ac:dyDescent="0.25">
      <c r="A30" s="3" t="s">
        <v>19</v>
      </c>
      <c r="B30" s="27">
        <v>0.20100000000000001</v>
      </c>
      <c r="C30" s="27">
        <v>0.248</v>
      </c>
      <c r="D30" s="27">
        <v>0.2</v>
      </c>
      <c r="E30" s="27">
        <v>0.2</v>
      </c>
      <c r="F30" s="27">
        <v>0.22</v>
      </c>
      <c r="G30" s="27">
        <v>0.24</v>
      </c>
      <c r="H30" s="27">
        <v>0.25</v>
      </c>
      <c r="I30" s="27">
        <v>0.2525</v>
      </c>
      <c r="J30" s="27">
        <v>0.24099999999999999</v>
      </c>
      <c r="K30" s="27">
        <v>0.24640000000000001</v>
      </c>
      <c r="L30" s="27">
        <v>0.26640000000000003</v>
      </c>
      <c r="M30" s="27">
        <v>0.26640000000000003</v>
      </c>
      <c r="N30" s="25"/>
    </row>
    <row r="31" spans="1:14" x14ac:dyDescent="0.25">
      <c r="A31" s="3" t="s">
        <v>3</v>
      </c>
      <c r="B31" s="27">
        <v>0.34489999999999998</v>
      </c>
      <c r="C31" s="27">
        <v>0.20250000000000001</v>
      </c>
      <c r="D31" s="27">
        <v>0.21</v>
      </c>
      <c r="E31" s="27">
        <v>0.21</v>
      </c>
      <c r="F31" s="27">
        <v>0.21</v>
      </c>
      <c r="G31" s="27">
        <v>0.21</v>
      </c>
      <c r="H31" s="27">
        <v>0.21</v>
      </c>
      <c r="I31" s="27">
        <v>0.21</v>
      </c>
      <c r="J31" s="27">
        <v>0.2</v>
      </c>
      <c r="K31" s="27">
        <v>0.2044</v>
      </c>
      <c r="L31" s="27">
        <v>0.2044</v>
      </c>
      <c r="M31" s="27">
        <v>0.2044</v>
      </c>
      <c r="N31" s="25"/>
    </row>
    <row r="32" spans="1:14" x14ac:dyDescent="0.25">
      <c r="A32" s="3" t="s">
        <v>4</v>
      </c>
      <c r="B32" s="27">
        <v>0.1033</v>
      </c>
      <c r="C32" s="27">
        <v>0.1013</v>
      </c>
      <c r="D32" s="27">
        <v>0.1</v>
      </c>
      <c r="E32" s="27">
        <v>0.1</v>
      </c>
      <c r="F32" s="27">
        <v>0.1</v>
      </c>
      <c r="G32" s="27">
        <v>0.1</v>
      </c>
      <c r="H32" s="27">
        <v>0.1</v>
      </c>
      <c r="I32" s="27">
        <v>0.1</v>
      </c>
      <c r="J32" s="27">
        <v>9.5000000000000001E-2</v>
      </c>
      <c r="K32" s="27">
        <v>9.5000000000000001E-2</v>
      </c>
      <c r="L32" s="27">
        <v>9.5000000000000001E-2</v>
      </c>
      <c r="M32" s="27">
        <v>9.5000000000000001E-2</v>
      </c>
      <c r="N32" s="25"/>
    </row>
    <row r="33" spans="1:14" x14ac:dyDescent="0.25">
      <c r="A33" s="3" t="s">
        <v>5</v>
      </c>
      <c r="B33" s="27"/>
      <c r="C33" s="27">
        <v>3.49E-2</v>
      </c>
      <c r="D33" s="27">
        <v>2.41E-2</v>
      </c>
      <c r="E33" s="27">
        <v>2.41E-2</v>
      </c>
      <c r="F33" s="27">
        <v>0.03</v>
      </c>
      <c r="G33" s="27">
        <v>0.03</v>
      </c>
      <c r="H33" s="27">
        <v>0.03</v>
      </c>
      <c r="I33" s="27">
        <v>0.03</v>
      </c>
      <c r="J33" s="27">
        <v>2.9000000000000001E-2</v>
      </c>
      <c r="K33" s="27">
        <v>2.9000000000000001E-2</v>
      </c>
      <c r="L33" s="27">
        <v>2.9000000000000001E-2</v>
      </c>
      <c r="M33" s="27">
        <v>2.9000000000000001E-2</v>
      </c>
      <c r="N33" s="25"/>
    </row>
    <row r="34" spans="1:14" x14ac:dyDescent="0.25">
      <c r="A34" s="3" t="s">
        <v>6</v>
      </c>
      <c r="B34" s="27"/>
      <c r="C34" s="27"/>
      <c r="D34" s="27"/>
      <c r="E34" s="27">
        <v>5.0000000000000001E-3</v>
      </c>
      <c r="F34" s="27">
        <v>0.01</v>
      </c>
      <c r="G34" s="27">
        <v>0.01</v>
      </c>
      <c r="H34" s="27">
        <v>0.01</v>
      </c>
      <c r="I34" s="27">
        <v>0.01</v>
      </c>
      <c r="J34" s="27">
        <v>9.4999999999999998E-3</v>
      </c>
      <c r="K34" s="27">
        <v>9.4999999999999998E-3</v>
      </c>
      <c r="L34" s="27">
        <v>9.4999999999999998E-3</v>
      </c>
      <c r="M34" s="27">
        <v>9.4999999999999998E-3</v>
      </c>
      <c r="N34" s="25"/>
    </row>
    <row r="35" spans="1:14" x14ac:dyDescent="0.25">
      <c r="A35" s="3" t="s">
        <v>12</v>
      </c>
      <c r="B35" s="28">
        <v>84</v>
      </c>
      <c r="C35" s="28">
        <v>56.3</v>
      </c>
      <c r="D35" s="28">
        <v>71.25</v>
      </c>
      <c r="E35" s="28">
        <v>72</v>
      </c>
      <c r="F35" s="28">
        <v>72</v>
      </c>
      <c r="G35" s="28">
        <v>72</v>
      </c>
      <c r="H35" s="28">
        <v>72</v>
      </c>
      <c r="I35" s="28">
        <v>69</v>
      </c>
      <c r="J35" s="28">
        <v>69</v>
      </c>
      <c r="K35" s="28">
        <v>69</v>
      </c>
      <c r="L35" s="28">
        <v>83</v>
      </c>
      <c r="M35" s="28">
        <v>83</v>
      </c>
      <c r="N35" s="25"/>
    </row>
    <row r="36" spans="1:14" x14ac:dyDescent="0.25">
      <c r="A36" s="3" t="s">
        <v>8</v>
      </c>
      <c r="B36" s="28">
        <v>61.58</v>
      </c>
      <c r="C36" s="28">
        <v>61.34</v>
      </c>
      <c r="D36" s="28">
        <v>61.34</v>
      </c>
      <c r="E36" s="28">
        <v>62</v>
      </c>
      <c r="F36" s="28">
        <v>62</v>
      </c>
      <c r="G36" s="28">
        <v>62</v>
      </c>
      <c r="H36" s="28">
        <v>62</v>
      </c>
      <c r="I36" s="28">
        <v>60</v>
      </c>
      <c r="J36" s="28">
        <v>60</v>
      </c>
      <c r="K36" s="28">
        <v>60</v>
      </c>
      <c r="L36" s="28">
        <v>60</v>
      </c>
      <c r="M36" s="28">
        <v>60</v>
      </c>
      <c r="N36" s="25"/>
    </row>
    <row r="37" spans="1:14" x14ac:dyDescent="0.25">
      <c r="A37" s="3" t="s">
        <v>7</v>
      </c>
      <c r="B37" s="28">
        <v>33.64</v>
      </c>
      <c r="C37" s="28">
        <v>43.27</v>
      </c>
      <c r="D37" s="28">
        <v>42.3</v>
      </c>
      <c r="E37" s="28">
        <v>43</v>
      </c>
      <c r="F37" s="28">
        <v>43</v>
      </c>
      <c r="G37" s="28">
        <v>43</v>
      </c>
      <c r="H37" s="28">
        <v>43</v>
      </c>
      <c r="I37" s="28">
        <v>43</v>
      </c>
      <c r="J37" s="28">
        <v>43</v>
      </c>
      <c r="K37" s="28">
        <v>43</v>
      </c>
      <c r="L37" s="28">
        <v>43</v>
      </c>
      <c r="M37" s="28">
        <v>43</v>
      </c>
      <c r="N37" s="25"/>
    </row>
    <row r="38" spans="1:14" x14ac:dyDescent="0.25">
      <c r="A38" s="3" t="s">
        <v>9</v>
      </c>
      <c r="B38" s="28">
        <v>144</v>
      </c>
      <c r="C38" s="28">
        <v>144</v>
      </c>
      <c r="D38" s="28">
        <v>144</v>
      </c>
      <c r="E38" s="28">
        <v>144</v>
      </c>
      <c r="F38" s="28">
        <v>144</v>
      </c>
      <c r="G38" s="28">
        <v>144</v>
      </c>
      <c r="H38" s="28">
        <v>144</v>
      </c>
      <c r="I38" s="28">
        <v>144</v>
      </c>
      <c r="J38" s="28">
        <v>144</v>
      </c>
      <c r="K38" s="28">
        <v>144</v>
      </c>
      <c r="L38" s="28">
        <v>144</v>
      </c>
      <c r="M38" s="28">
        <v>144</v>
      </c>
      <c r="N38" s="25"/>
    </row>
  </sheetData>
  <mergeCells count="2">
    <mergeCell ref="B12:L12"/>
    <mergeCell ref="B29:L29"/>
  </mergeCells>
  <pageMargins left="0.7" right="0.7" top="0.75" bottom="0.75" header="0.3" footer="0.3"/>
  <pageSetup paperSize="5"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workbookViewId="0">
      <selection activeCell="A41" sqref="A41"/>
    </sheetView>
  </sheetViews>
  <sheetFormatPr baseColWidth="10" defaultRowHeight="15" x14ac:dyDescent="0.25"/>
  <cols>
    <col min="1" max="1" width="40.85546875" customWidth="1"/>
    <col min="2" max="2" width="20.28515625" customWidth="1"/>
    <col min="3" max="3" width="14.7109375" customWidth="1"/>
    <col min="4" max="4" width="16.42578125" customWidth="1"/>
    <col min="5" max="5" width="17.140625" customWidth="1"/>
    <col min="6" max="6" width="19.42578125" customWidth="1"/>
    <col min="7" max="7" width="17.7109375" customWidth="1"/>
    <col min="8" max="8" width="17.42578125" customWidth="1"/>
    <col min="9" max="9" width="16.28515625" customWidth="1"/>
    <col min="10" max="10" width="14" customWidth="1"/>
    <col min="11" max="11" width="16.85546875" customWidth="1"/>
    <col min="12" max="12" width="17.42578125" customWidth="1"/>
    <col min="13" max="13" width="16.85546875" customWidth="1"/>
  </cols>
  <sheetData>
    <row r="1" spans="1:16" ht="33" thickTop="1" thickBot="1" x14ac:dyDescent="0.55000000000000004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6" ht="16.5" thickTop="1" thickBot="1" x14ac:dyDescent="0.3"/>
    <row r="3" spans="1:16" ht="24.75" thickTop="1" thickBot="1" x14ac:dyDescent="0.4">
      <c r="A3" s="1" t="s">
        <v>0</v>
      </c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ht="15.75" thickTop="1" x14ac:dyDescent="0.25">
      <c r="A4" s="4"/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  <c r="L4" s="2">
        <v>2021</v>
      </c>
    </row>
    <row r="5" spans="1:16" x14ac:dyDescent="0.25">
      <c r="A5" s="9" t="s">
        <v>10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6" x14ac:dyDescent="0.25">
      <c r="A6" s="3" t="s">
        <v>2</v>
      </c>
      <c r="B6" s="5">
        <v>0.20100000000000001</v>
      </c>
      <c r="C6" s="5">
        <v>0.248</v>
      </c>
      <c r="D6" s="5">
        <v>0.2</v>
      </c>
      <c r="E6" s="5">
        <v>0.2</v>
      </c>
      <c r="F6" s="5">
        <v>0.22</v>
      </c>
      <c r="G6" s="5">
        <v>0.24</v>
      </c>
      <c r="H6" s="5">
        <v>0.25</v>
      </c>
      <c r="I6" s="5">
        <v>0.2525</v>
      </c>
      <c r="J6" s="5">
        <v>0.24099999999999999</v>
      </c>
      <c r="K6" s="5">
        <v>0.24640000000000001</v>
      </c>
      <c r="L6" s="5">
        <v>0.26640000000000003</v>
      </c>
      <c r="M6" s="5">
        <v>0.26640000000000003</v>
      </c>
    </row>
    <row r="7" spans="1:16" x14ac:dyDescent="0.25">
      <c r="A7" s="3" t="s">
        <v>3</v>
      </c>
      <c r="B7" s="5">
        <v>0.34489999999999998</v>
      </c>
      <c r="C7" s="5">
        <v>0.20250000000000001</v>
      </c>
      <c r="D7" s="5">
        <v>0.21</v>
      </c>
      <c r="E7" s="5">
        <v>0.21</v>
      </c>
      <c r="F7" s="5">
        <v>0.21</v>
      </c>
      <c r="G7" s="5">
        <v>0.21</v>
      </c>
      <c r="H7" s="5">
        <v>0.21</v>
      </c>
      <c r="I7" s="5">
        <v>0.21</v>
      </c>
      <c r="J7" s="5">
        <v>0.2</v>
      </c>
      <c r="K7" s="5">
        <v>0.2044</v>
      </c>
      <c r="L7" s="5">
        <v>0.2044</v>
      </c>
      <c r="M7" s="5">
        <v>0.2044</v>
      </c>
    </row>
    <row r="8" spans="1:16" x14ac:dyDescent="0.25">
      <c r="A8" s="3" t="s">
        <v>4</v>
      </c>
      <c r="B8" s="5">
        <v>0.1033</v>
      </c>
      <c r="C8" s="5">
        <v>0.1013</v>
      </c>
      <c r="D8" s="5">
        <v>0.1</v>
      </c>
      <c r="E8" s="5">
        <v>0.1</v>
      </c>
      <c r="F8" s="5">
        <v>0.1</v>
      </c>
      <c r="G8" s="5">
        <v>0.1</v>
      </c>
      <c r="H8" s="5">
        <v>0.1</v>
      </c>
      <c r="I8" s="5">
        <v>0.1</v>
      </c>
      <c r="J8" s="5">
        <v>9.5000000000000001E-2</v>
      </c>
      <c r="K8" s="5">
        <v>9.5000000000000001E-2</v>
      </c>
      <c r="L8" s="5">
        <v>9.5000000000000001E-2</v>
      </c>
      <c r="M8" s="5">
        <v>9.5000000000000001E-2</v>
      </c>
      <c r="P8">
        <f>146800/142000</f>
        <v>1.0338028169014084</v>
      </c>
    </row>
    <row r="9" spans="1:16" x14ac:dyDescent="0.25">
      <c r="A9" s="3" t="s">
        <v>5</v>
      </c>
      <c r="B9" s="5"/>
      <c r="C9" s="5">
        <v>3.49E-2</v>
      </c>
      <c r="D9" s="5">
        <v>2.41E-2</v>
      </c>
      <c r="E9" s="5">
        <v>2.41E-2</v>
      </c>
      <c r="F9" s="5">
        <v>0.03</v>
      </c>
      <c r="G9" s="5">
        <v>0.03</v>
      </c>
      <c r="H9" s="5">
        <v>0.03</v>
      </c>
      <c r="I9" s="5">
        <v>0.03</v>
      </c>
      <c r="J9" s="5">
        <v>2.9000000000000001E-2</v>
      </c>
      <c r="K9" s="5">
        <v>2.9000000000000001E-2</v>
      </c>
      <c r="L9" s="5">
        <v>2.9000000000000001E-2</v>
      </c>
      <c r="M9" s="5">
        <v>2.9000000000000001E-2</v>
      </c>
    </row>
    <row r="10" spans="1:16" x14ac:dyDescent="0.25">
      <c r="A10" s="3" t="s">
        <v>6</v>
      </c>
      <c r="B10" s="5"/>
      <c r="C10" s="5"/>
      <c r="D10" s="5"/>
      <c r="E10" s="5">
        <v>5.0000000000000001E-3</v>
      </c>
      <c r="F10" s="5">
        <v>0.01</v>
      </c>
      <c r="G10" s="5">
        <v>0.01</v>
      </c>
      <c r="H10" s="5">
        <v>0.01</v>
      </c>
      <c r="I10" s="5">
        <v>0.01</v>
      </c>
      <c r="J10" s="5">
        <v>9.4999999999999998E-3</v>
      </c>
      <c r="K10" s="5">
        <v>9.4999999999999998E-3</v>
      </c>
      <c r="L10" s="5">
        <v>9.4999999999999998E-3</v>
      </c>
      <c r="M10" s="5">
        <v>9.4999999999999998E-3</v>
      </c>
      <c r="P10">
        <f>160400/146800</f>
        <v>1.0926430517711172</v>
      </c>
    </row>
    <row r="11" spans="1:16" x14ac:dyDescent="0.25">
      <c r="A11" s="3" t="s">
        <v>12</v>
      </c>
      <c r="B11" s="7">
        <v>84</v>
      </c>
      <c r="C11" s="7">
        <v>56.3</v>
      </c>
      <c r="D11" s="7">
        <v>71.25</v>
      </c>
      <c r="E11" s="7">
        <v>72</v>
      </c>
      <c r="F11" s="7">
        <v>72</v>
      </c>
      <c r="G11" s="7">
        <v>72</v>
      </c>
      <c r="H11" s="7">
        <v>72</v>
      </c>
      <c r="I11" s="7">
        <v>69</v>
      </c>
      <c r="J11" s="7">
        <v>69</v>
      </c>
      <c r="K11" s="7">
        <v>69</v>
      </c>
      <c r="L11" s="7">
        <v>83</v>
      </c>
      <c r="M11" s="7">
        <v>83</v>
      </c>
    </row>
    <row r="12" spans="1:16" x14ac:dyDescent="0.25">
      <c r="A12" s="3" t="s">
        <v>8</v>
      </c>
      <c r="B12" s="7">
        <v>61.58</v>
      </c>
      <c r="C12" s="7">
        <v>61.34</v>
      </c>
      <c r="D12" s="7">
        <v>61.34</v>
      </c>
      <c r="E12" s="7">
        <v>62</v>
      </c>
      <c r="F12" s="7">
        <v>62</v>
      </c>
      <c r="G12" s="7">
        <v>62</v>
      </c>
      <c r="H12" s="7">
        <v>62</v>
      </c>
      <c r="I12" s="7">
        <v>60</v>
      </c>
      <c r="J12" s="7">
        <v>60</v>
      </c>
      <c r="K12" s="7">
        <v>60</v>
      </c>
      <c r="L12" s="7">
        <v>60</v>
      </c>
      <c r="M12" s="7">
        <v>60</v>
      </c>
    </row>
    <row r="13" spans="1:16" x14ac:dyDescent="0.25">
      <c r="A13" s="3" t="s">
        <v>7</v>
      </c>
      <c r="B13" s="7">
        <v>33.64</v>
      </c>
      <c r="C13" s="7">
        <v>43.27</v>
      </c>
      <c r="D13" s="7">
        <v>42.3</v>
      </c>
      <c r="E13" s="7">
        <v>43</v>
      </c>
      <c r="F13" s="7">
        <v>43</v>
      </c>
      <c r="G13" s="7">
        <v>43</v>
      </c>
      <c r="H13" s="7">
        <v>43</v>
      </c>
      <c r="I13" s="7">
        <v>43</v>
      </c>
      <c r="J13" s="7">
        <v>43</v>
      </c>
      <c r="K13" s="7">
        <v>43</v>
      </c>
      <c r="L13" s="7">
        <v>43</v>
      </c>
      <c r="M13" s="7">
        <v>43</v>
      </c>
    </row>
    <row r="14" spans="1:16" x14ac:dyDescent="0.25">
      <c r="A14" s="3" t="s">
        <v>9</v>
      </c>
      <c r="B14" s="7">
        <v>144</v>
      </c>
      <c r="C14" s="7">
        <v>144</v>
      </c>
      <c r="D14" s="7">
        <v>144</v>
      </c>
      <c r="E14" s="7">
        <v>144</v>
      </c>
      <c r="F14" s="7">
        <v>144</v>
      </c>
      <c r="G14" s="7">
        <v>144</v>
      </c>
      <c r="H14" s="7">
        <v>144</v>
      </c>
      <c r="I14" s="7">
        <v>144</v>
      </c>
      <c r="J14" s="7">
        <v>144</v>
      </c>
      <c r="K14" s="7">
        <v>144</v>
      </c>
      <c r="L14" s="7">
        <v>144</v>
      </c>
      <c r="M14" s="7">
        <v>144</v>
      </c>
    </row>
    <row r="15" spans="1:16" x14ac:dyDescent="0.25">
      <c r="A15" s="10" t="s">
        <v>11</v>
      </c>
      <c r="B15" s="6">
        <v>600000</v>
      </c>
      <c r="C15" s="7">
        <v>600000</v>
      </c>
      <c r="D15" s="7">
        <f>B15*1.03380282</f>
        <v>620281.69200000004</v>
      </c>
      <c r="E15" s="7">
        <f>C15*1.03380282</f>
        <v>620281.69200000004</v>
      </c>
      <c r="F15" s="7">
        <v>620281</v>
      </c>
      <c r="G15" s="7">
        <v>620281</v>
      </c>
      <c r="H15" s="7">
        <v>620281</v>
      </c>
      <c r="I15" s="7">
        <v>620281</v>
      </c>
      <c r="J15" s="7">
        <f>I15*1.09264305</f>
        <v>677745.72369705001</v>
      </c>
      <c r="K15" s="7">
        <v>677745</v>
      </c>
      <c r="L15" s="7">
        <v>677745</v>
      </c>
      <c r="M15" s="7">
        <f>677745*1.2</f>
        <v>813294</v>
      </c>
    </row>
    <row r="16" spans="1:16" x14ac:dyDescent="0.25">
      <c r="A16" s="10" t="s">
        <v>13</v>
      </c>
      <c r="B16" s="8">
        <v>1245.0899999999999</v>
      </c>
      <c r="C16" s="8">
        <v>1138.03</v>
      </c>
      <c r="D16" s="8">
        <v>1102.95</v>
      </c>
      <c r="E16" s="8">
        <v>1112.4000000000001</v>
      </c>
      <c r="F16" s="8">
        <v>1157.76</v>
      </c>
      <c r="G16" s="8">
        <v>1187.1199999999999</v>
      </c>
      <c r="H16" s="8">
        <v>1201.8</v>
      </c>
      <c r="I16" s="8">
        <v>1200.47</v>
      </c>
      <c r="J16" s="8">
        <v>1237.6600000000001</v>
      </c>
      <c r="K16" s="8">
        <v>1253.23</v>
      </c>
      <c r="L16" s="8">
        <v>1299.31</v>
      </c>
    </row>
    <row r="17" spans="1:16" x14ac:dyDescent="0.25">
      <c r="A17" s="11" t="s">
        <v>15</v>
      </c>
      <c r="B17" s="12">
        <v>1245.0899999999999</v>
      </c>
      <c r="C17" s="12">
        <f>B17*1.02</f>
        <v>1269.9918</v>
      </c>
      <c r="D17" s="12">
        <f>C17*1.02</f>
        <v>1295.3916360000001</v>
      </c>
      <c r="E17" s="12">
        <f t="shared" ref="E17:L17" si="0">D17*1.02</f>
        <v>1321.29946872</v>
      </c>
      <c r="F17" s="12">
        <f t="shared" si="0"/>
        <v>1347.7254580944</v>
      </c>
      <c r="G17" s="12">
        <f t="shared" si="0"/>
        <v>1374.6799672562879</v>
      </c>
      <c r="H17" s="12">
        <f t="shared" si="0"/>
        <v>1402.1735666014138</v>
      </c>
      <c r="I17" s="12">
        <f t="shared" si="0"/>
        <v>1430.217037933442</v>
      </c>
      <c r="J17" s="12">
        <f t="shared" si="0"/>
        <v>1458.821378692111</v>
      </c>
      <c r="K17" s="12">
        <f t="shared" si="0"/>
        <v>1487.9978062659532</v>
      </c>
      <c r="L17" s="12">
        <f t="shared" si="0"/>
        <v>1517.7577623912723</v>
      </c>
      <c r="N17" s="14" t="s">
        <v>17</v>
      </c>
    </row>
    <row r="18" spans="1:16" x14ac:dyDescent="0.25">
      <c r="A18" s="11" t="s">
        <v>16</v>
      </c>
      <c r="B18" s="13">
        <f t="shared" ref="B18:L18" si="1">B16-B17</f>
        <v>0</v>
      </c>
      <c r="C18" s="13">
        <f t="shared" si="1"/>
        <v>-131.96180000000004</v>
      </c>
      <c r="D18" s="13">
        <f t="shared" si="1"/>
        <v>-192.44163600000002</v>
      </c>
      <c r="E18" s="13">
        <f t="shared" si="1"/>
        <v>-208.89946871999996</v>
      </c>
      <c r="F18" s="13">
        <f t="shared" si="1"/>
        <v>-189.96545809439999</v>
      </c>
      <c r="G18" s="13">
        <f t="shared" si="1"/>
        <v>-187.55996725628802</v>
      </c>
      <c r="H18" s="13">
        <f t="shared" si="1"/>
        <v>-200.37356660141381</v>
      </c>
      <c r="I18" s="13">
        <f t="shared" si="1"/>
        <v>-229.74703793344202</v>
      </c>
      <c r="J18" s="13">
        <f t="shared" si="1"/>
        <v>-221.16137869211093</v>
      </c>
      <c r="K18" s="13">
        <f t="shared" si="1"/>
        <v>-234.76780626595314</v>
      </c>
      <c r="L18" s="13">
        <f t="shared" si="1"/>
        <v>-218.44776239127236</v>
      </c>
      <c r="N18" s="15">
        <f>SUM(C18:M18)</f>
        <v>-2015.3258819548803</v>
      </c>
    </row>
    <row r="21" spans="1:16" x14ac:dyDescent="0.25">
      <c r="A21" s="3" t="s">
        <v>2</v>
      </c>
      <c r="B21" s="16">
        <f t="shared" ref="B21:M21" si="2">B15*B6/100</f>
        <v>1206</v>
      </c>
      <c r="C21" s="16">
        <f t="shared" si="2"/>
        <v>1488</v>
      </c>
      <c r="D21" s="16">
        <f t="shared" si="2"/>
        <v>1240.563384</v>
      </c>
      <c r="E21" s="16">
        <f t="shared" si="2"/>
        <v>1240.563384</v>
      </c>
      <c r="F21" s="16">
        <f t="shared" si="2"/>
        <v>1364.6182000000001</v>
      </c>
      <c r="G21" s="16">
        <f t="shared" si="2"/>
        <v>1488.6744000000001</v>
      </c>
      <c r="H21" s="16">
        <f t="shared" si="2"/>
        <v>1550.7025000000001</v>
      </c>
      <c r="I21" s="16">
        <f t="shared" si="2"/>
        <v>1566.2095250000002</v>
      </c>
      <c r="J21" s="16">
        <f t="shared" si="2"/>
        <v>1633.3671941098905</v>
      </c>
      <c r="K21" s="16">
        <f t="shared" si="2"/>
        <v>1669.9636800000001</v>
      </c>
      <c r="L21" s="16">
        <f t="shared" si="2"/>
        <v>1805.51268</v>
      </c>
      <c r="M21" s="16">
        <f t="shared" si="2"/>
        <v>2166.6152160000001</v>
      </c>
    </row>
    <row r="22" spans="1:16" x14ac:dyDescent="0.25">
      <c r="A22" s="3" t="s">
        <v>3</v>
      </c>
      <c r="B22" s="16">
        <f t="shared" ref="B22:M22" si="3">B15*B7/100</f>
        <v>2069.4</v>
      </c>
      <c r="C22" s="16">
        <f t="shared" si="3"/>
        <v>1215.0000000000002</v>
      </c>
      <c r="D22" s="16">
        <f t="shared" si="3"/>
        <v>1302.5915532000001</v>
      </c>
      <c r="E22" s="16">
        <f t="shared" si="3"/>
        <v>1302.5915532000001</v>
      </c>
      <c r="F22" s="16">
        <f t="shared" si="3"/>
        <v>1302.5900999999999</v>
      </c>
      <c r="G22" s="16">
        <f t="shared" si="3"/>
        <v>1302.5900999999999</v>
      </c>
      <c r="H22" s="16">
        <f t="shared" si="3"/>
        <v>1302.5900999999999</v>
      </c>
      <c r="I22" s="16">
        <f t="shared" si="3"/>
        <v>1302.5900999999999</v>
      </c>
      <c r="J22" s="16">
        <f t="shared" si="3"/>
        <v>1355.4914473940999</v>
      </c>
      <c r="K22" s="16">
        <f t="shared" si="3"/>
        <v>1385.31078</v>
      </c>
      <c r="L22" s="16">
        <f t="shared" si="3"/>
        <v>1385.31078</v>
      </c>
      <c r="M22" s="16">
        <f t="shared" si="3"/>
        <v>1662.372936</v>
      </c>
    </row>
    <row r="23" spans="1:16" x14ac:dyDescent="0.25">
      <c r="A23" s="3" t="s">
        <v>4</v>
      </c>
      <c r="B23" s="16">
        <f t="shared" ref="B23:M23" si="4">B15*B8/100</f>
        <v>619.79999999999995</v>
      </c>
      <c r="C23" s="16">
        <f t="shared" si="4"/>
        <v>607.79999999999995</v>
      </c>
      <c r="D23" s="16">
        <f t="shared" si="4"/>
        <v>620.28169200000002</v>
      </c>
      <c r="E23" s="16">
        <f t="shared" si="4"/>
        <v>620.28169200000002</v>
      </c>
      <c r="F23" s="16">
        <f t="shared" si="4"/>
        <v>620.28100000000006</v>
      </c>
      <c r="G23" s="16">
        <f t="shared" si="4"/>
        <v>620.28100000000006</v>
      </c>
      <c r="H23" s="16">
        <f t="shared" si="4"/>
        <v>620.28100000000006</v>
      </c>
      <c r="I23" s="16">
        <f t="shared" si="4"/>
        <v>620.28100000000006</v>
      </c>
      <c r="J23" s="16">
        <f t="shared" si="4"/>
        <v>643.8584375121975</v>
      </c>
      <c r="K23" s="16">
        <f t="shared" si="4"/>
        <v>643.85775000000001</v>
      </c>
      <c r="L23" s="16">
        <f t="shared" si="4"/>
        <v>643.85775000000001</v>
      </c>
      <c r="M23" s="16">
        <f t="shared" si="4"/>
        <v>772.62930000000006</v>
      </c>
    </row>
    <row r="24" spans="1:16" x14ac:dyDescent="0.25">
      <c r="A24" s="3" t="s">
        <v>5</v>
      </c>
      <c r="B24" s="16">
        <f t="shared" ref="B24:M24" si="5">B15*B9/100</f>
        <v>0</v>
      </c>
      <c r="C24" s="16">
        <f t="shared" si="5"/>
        <v>209.4</v>
      </c>
      <c r="D24" s="16">
        <f t="shared" si="5"/>
        <v>149.48788777200002</v>
      </c>
      <c r="E24" s="16">
        <f t="shared" si="5"/>
        <v>149.48788777200002</v>
      </c>
      <c r="F24" s="16">
        <f t="shared" si="5"/>
        <v>186.08430000000001</v>
      </c>
      <c r="G24" s="16">
        <f t="shared" si="5"/>
        <v>186.08430000000001</v>
      </c>
      <c r="H24" s="16">
        <f t="shared" si="5"/>
        <v>186.08430000000001</v>
      </c>
      <c r="I24" s="16">
        <f t="shared" si="5"/>
        <v>186.08430000000001</v>
      </c>
      <c r="J24" s="16">
        <f t="shared" si="5"/>
        <v>196.5462598721445</v>
      </c>
      <c r="K24" s="16">
        <f t="shared" si="5"/>
        <v>196.54605000000001</v>
      </c>
      <c r="L24" s="16">
        <f t="shared" si="5"/>
        <v>196.54605000000001</v>
      </c>
      <c r="M24" s="16">
        <f t="shared" si="5"/>
        <v>235.85526000000002</v>
      </c>
    </row>
    <row r="25" spans="1:16" x14ac:dyDescent="0.25">
      <c r="A25" s="3" t="s">
        <v>6</v>
      </c>
      <c r="B25" s="16">
        <f t="shared" ref="B25:M25" si="6">B15*B10/100</f>
        <v>0</v>
      </c>
      <c r="C25" s="16">
        <f t="shared" si="6"/>
        <v>0</v>
      </c>
      <c r="D25" s="16">
        <f t="shared" si="6"/>
        <v>0</v>
      </c>
      <c r="E25" s="16">
        <f t="shared" si="6"/>
        <v>31.0140846</v>
      </c>
      <c r="F25" s="16">
        <f t="shared" si="6"/>
        <v>62.028100000000002</v>
      </c>
      <c r="G25" s="16">
        <f t="shared" si="6"/>
        <v>62.028100000000002</v>
      </c>
      <c r="H25" s="16">
        <f t="shared" si="6"/>
        <v>62.028100000000002</v>
      </c>
      <c r="I25" s="16">
        <f t="shared" si="6"/>
        <v>62.028100000000002</v>
      </c>
      <c r="J25" s="16">
        <f t="shared" si="6"/>
        <v>64.385843751219738</v>
      </c>
      <c r="K25" s="16">
        <f t="shared" si="6"/>
        <v>64.385774999999995</v>
      </c>
      <c r="L25" s="16">
        <f t="shared" si="6"/>
        <v>64.385774999999995</v>
      </c>
      <c r="M25" s="16">
        <f t="shared" si="6"/>
        <v>77.262929999999997</v>
      </c>
    </row>
    <row r="26" spans="1:16" x14ac:dyDescent="0.25">
      <c r="A26" s="3" t="s">
        <v>12</v>
      </c>
      <c r="B26" s="16">
        <v>84</v>
      </c>
      <c r="C26" s="16">
        <v>56.3</v>
      </c>
      <c r="D26" s="16">
        <v>71.25</v>
      </c>
      <c r="E26" s="16">
        <v>72</v>
      </c>
      <c r="F26" s="16">
        <v>72</v>
      </c>
      <c r="G26" s="16">
        <v>72</v>
      </c>
      <c r="H26" s="16">
        <v>72</v>
      </c>
      <c r="I26" s="16">
        <v>69</v>
      </c>
      <c r="J26" s="16">
        <v>69</v>
      </c>
      <c r="K26" s="16">
        <v>69</v>
      </c>
      <c r="L26" s="16">
        <v>83</v>
      </c>
      <c r="M26" s="16">
        <v>83</v>
      </c>
    </row>
    <row r="27" spans="1:16" x14ac:dyDescent="0.25">
      <c r="A27" s="3" t="s">
        <v>8</v>
      </c>
      <c r="B27" s="16">
        <v>61.58</v>
      </c>
      <c r="C27" s="16">
        <v>61.34</v>
      </c>
      <c r="D27" s="16">
        <v>61.34</v>
      </c>
      <c r="E27" s="16">
        <v>62</v>
      </c>
      <c r="F27" s="16">
        <v>62</v>
      </c>
      <c r="G27" s="16">
        <v>62</v>
      </c>
      <c r="H27" s="16">
        <v>62</v>
      </c>
      <c r="I27" s="16">
        <v>60</v>
      </c>
      <c r="J27" s="16">
        <v>60</v>
      </c>
      <c r="K27" s="16">
        <v>60</v>
      </c>
      <c r="L27" s="16">
        <v>60</v>
      </c>
      <c r="M27" s="16">
        <v>60</v>
      </c>
    </row>
    <row r="28" spans="1:16" x14ac:dyDescent="0.25">
      <c r="A28" s="3" t="s">
        <v>7</v>
      </c>
      <c r="B28" s="16">
        <v>33.64</v>
      </c>
      <c r="C28" s="16">
        <v>43.27</v>
      </c>
      <c r="D28" s="16">
        <v>42.3</v>
      </c>
      <c r="E28" s="16">
        <v>43</v>
      </c>
      <c r="F28" s="16">
        <v>43</v>
      </c>
      <c r="G28" s="16">
        <v>43</v>
      </c>
      <c r="H28" s="16">
        <v>43</v>
      </c>
      <c r="I28" s="16">
        <v>43</v>
      </c>
      <c r="J28" s="16">
        <v>43</v>
      </c>
      <c r="K28" s="16">
        <v>43</v>
      </c>
      <c r="L28" s="16">
        <v>43</v>
      </c>
      <c r="M28" s="16">
        <v>43</v>
      </c>
    </row>
    <row r="29" spans="1:16" x14ac:dyDescent="0.25">
      <c r="A29" s="3" t="s">
        <v>9</v>
      </c>
      <c r="B29" s="16">
        <v>144</v>
      </c>
      <c r="C29" s="16">
        <v>144</v>
      </c>
      <c r="D29" s="16">
        <v>144</v>
      </c>
      <c r="E29" s="16">
        <v>144</v>
      </c>
      <c r="F29" s="16">
        <v>144</v>
      </c>
      <c r="G29" s="16">
        <v>144</v>
      </c>
      <c r="H29" s="16">
        <v>144</v>
      </c>
      <c r="I29" s="16">
        <v>144</v>
      </c>
      <c r="J29" s="16">
        <v>144</v>
      </c>
      <c r="K29" s="16">
        <v>144</v>
      </c>
      <c r="L29" s="16">
        <v>144</v>
      </c>
      <c r="M29" s="16">
        <v>144</v>
      </c>
      <c r="P29">
        <f>2787.37/2377.81</f>
        <v>1.1722425256853997</v>
      </c>
    </row>
    <row r="30" spans="1:16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6" x14ac:dyDescent="0.2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7"/>
    </row>
    <row r="32" spans="1:16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4" x14ac:dyDescent="0.25">
      <c r="A33" s="10" t="s">
        <v>18</v>
      </c>
    </row>
    <row r="34" spans="1:14" x14ac:dyDescent="0.25">
      <c r="A34" s="10" t="s">
        <v>13</v>
      </c>
      <c r="B34" s="17">
        <f>SUM(B21:B33)</f>
        <v>4218.42</v>
      </c>
      <c r="C34" s="17">
        <f t="shared" ref="C34:L34" si="7">SUM(C21:C33)</f>
        <v>3825.1100000000006</v>
      </c>
      <c r="D34" s="17">
        <f t="shared" si="7"/>
        <v>3631.8145169720001</v>
      </c>
      <c r="E34" s="17">
        <f t="shared" si="7"/>
        <v>3664.9386015719997</v>
      </c>
      <c r="F34" s="17">
        <f t="shared" si="7"/>
        <v>3856.6017000000002</v>
      </c>
      <c r="G34" s="17">
        <f t="shared" si="7"/>
        <v>3980.6579000000002</v>
      </c>
      <c r="H34" s="17">
        <f t="shared" si="7"/>
        <v>4042.6859999999997</v>
      </c>
      <c r="I34" s="17">
        <f t="shared" si="7"/>
        <v>4053.193025</v>
      </c>
      <c r="J34" s="17">
        <f t="shared" si="7"/>
        <v>4209.6491826395522</v>
      </c>
      <c r="K34" s="17">
        <f t="shared" si="7"/>
        <v>4276.0640350000003</v>
      </c>
      <c r="L34" s="17">
        <f t="shared" si="7"/>
        <v>4425.6130350000003</v>
      </c>
      <c r="M34" s="17">
        <f>SUM(M21:M33)</f>
        <v>5244.7356420000006</v>
      </c>
      <c r="N34" s="14" t="s">
        <v>17</v>
      </c>
    </row>
    <row r="35" spans="1:14" x14ac:dyDescent="0.25">
      <c r="A35" s="11" t="s">
        <v>15</v>
      </c>
      <c r="B35" s="17"/>
      <c r="C35" s="17">
        <f>B34*1.02</f>
        <v>4302.7884000000004</v>
      </c>
      <c r="D35" s="17">
        <f>C35*1.02</f>
        <v>4388.8441680000005</v>
      </c>
      <c r="E35" s="17">
        <f t="shared" ref="E35:M35" si="8">D35*1.02</f>
        <v>4476.6210513600008</v>
      </c>
      <c r="F35" s="17">
        <f t="shared" si="8"/>
        <v>4566.153472387201</v>
      </c>
      <c r="G35" s="17">
        <f t="shared" si="8"/>
        <v>4657.4765418349452</v>
      </c>
      <c r="H35" s="17">
        <f t="shared" si="8"/>
        <v>4750.6260726716446</v>
      </c>
      <c r="I35" s="17">
        <f t="shared" si="8"/>
        <v>4845.6385941250774</v>
      </c>
      <c r="J35" s="17">
        <f t="shared" si="8"/>
        <v>4942.5513660075794</v>
      </c>
      <c r="K35" s="17">
        <f t="shared" si="8"/>
        <v>5041.4023933277313</v>
      </c>
      <c r="L35" s="17">
        <f t="shared" si="8"/>
        <v>5142.230441194286</v>
      </c>
      <c r="M35" s="17">
        <f t="shared" si="8"/>
        <v>5245.0750500181721</v>
      </c>
    </row>
    <row r="36" spans="1:14" x14ac:dyDescent="0.25">
      <c r="A36" s="11" t="s">
        <v>16</v>
      </c>
      <c r="C36" s="18">
        <f>C34-C35</f>
        <v>-477.67839999999978</v>
      </c>
      <c r="D36" s="18">
        <f t="shared" ref="D36:M36" si="9">D34-D35</f>
        <v>-757.02965102800044</v>
      </c>
      <c r="E36" s="18">
        <f t="shared" si="9"/>
        <v>-811.68244978800112</v>
      </c>
      <c r="F36" s="18">
        <f t="shared" si="9"/>
        <v>-709.5517723872008</v>
      </c>
      <c r="G36" s="18">
        <f t="shared" si="9"/>
        <v>-676.81864183494508</v>
      </c>
      <c r="H36" s="18">
        <f t="shared" si="9"/>
        <v>-707.94007267164488</v>
      </c>
      <c r="I36" s="18">
        <f t="shared" si="9"/>
        <v>-792.44556912507733</v>
      </c>
      <c r="J36" s="18">
        <f t="shared" si="9"/>
        <v>-732.90218336802718</v>
      </c>
      <c r="K36" s="18">
        <f t="shared" si="9"/>
        <v>-765.33835832773093</v>
      </c>
      <c r="L36" s="18">
        <f t="shared" si="9"/>
        <v>-716.61740619428565</v>
      </c>
      <c r="M36" s="18">
        <f t="shared" si="9"/>
        <v>-0.33940801817152533</v>
      </c>
      <c r="N36" s="18">
        <f>SUM(C36:M36)</f>
        <v>-7148.3439127430838</v>
      </c>
    </row>
    <row r="40" spans="1:14" x14ac:dyDescent="0.25">
      <c r="B40">
        <v>600000</v>
      </c>
      <c r="C40">
        <f>B40*1.02</f>
        <v>612000</v>
      </c>
      <c r="D40">
        <f>C40*1.02</f>
        <v>624240</v>
      </c>
      <c r="E40">
        <f>D40*1.02</f>
        <v>636724.80000000005</v>
      </c>
      <c r="F40">
        <f t="shared" ref="F40:M40" si="10">E40*1.02</f>
        <v>649459.29600000009</v>
      </c>
      <c r="G40">
        <f t="shared" si="10"/>
        <v>662448.48192000005</v>
      </c>
      <c r="H40">
        <f t="shared" si="10"/>
        <v>675697.45155840006</v>
      </c>
      <c r="I40">
        <f t="shared" si="10"/>
        <v>689211.40058956807</v>
      </c>
      <c r="J40">
        <f t="shared" si="10"/>
        <v>702995.62860135944</v>
      </c>
      <c r="K40">
        <f t="shared" si="10"/>
        <v>717055.54117338662</v>
      </c>
      <c r="L40">
        <f t="shared" si="10"/>
        <v>731396.65199685434</v>
      </c>
      <c r="M40">
        <f t="shared" si="10"/>
        <v>746024.5850367914</v>
      </c>
    </row>
  </sheetData>
  <mergeCells count="3">
    <mergeCell ref="A1:L1"/>
    <mergeCell ref="B3:L3"/>
    <mergeCell ref="B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reception-2</dc:creator>
  <cp:lastModifiedBy>Réception</cp:lastModifiedBy>
  <cp:lastPrinted>2021-11-15T20:11:54Z</cp:lastPrinted>
  <dcterms:created xsi:type="dcterms:W3CDTF">2021-11-15T16:41:31Z</dcterms:created>
  <dcterms:modified xsi:type="dcterms:W3CDTF">2021-12-08T20:22:50Z</dcterms:modified>
</cp:coreProperties>
</file>